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714" activeTab="0"/>
  </bookViews>
  <sheets>
    <sheet name="Варавино-факт." sheetId="1" r:id="rId1"/>
  </sheets>
  <definedNames>
    <definedName name="Excel_BuiltIn_Print_Area_1">#REF!</definedName>
    <definedName name="Excel_BuiltIn_Print_Area_1_1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<sst xmlns="http://schemas.openxmlformats.org/spreadsheetml/2006/main" count="64" uniqueCount="59">
  <si>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</si>
  <si>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</si>
  <si>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</si>
  <si>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</si>
  <si>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Годовая стоимость работ (размер платы) в руб. по многоквартирным домам</t>
  </si>
  <si>
    <t>Периодичность</t>
  </si>
  <si>
    <t>на 1 кв.м.</t>
  </si>
  <si>
    <t>I. Содержание помещений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</si>
  <si>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</si>
  <si>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</si>
  <si>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</si>
  <si>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</si>
  <si>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</si>
  <si>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</si>
  <si>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</si>
  <si>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</si>
  <si>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</si>
  <si>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9. Сдвижка и подметание снега при снегопаде</t>
  </si>
  <si>
    <t>по мере необходимости. Начало работ не позднее _____ часов после начала снегопада</t>
  </si>
  <si>
    <t>10. Вывоз твердых бытовых отходов, жидких бытовых отходов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</si>
  <si>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</si>
  <si>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</si>
  <si>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</si>
  <si>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Расконсервирование и ремонт поливочной системы, консервация системы центрального отопления, ремонт просевшей отмостки</t>
  </si>
  <si>
    <t>13. Замена разбитых стекол окон и дверей в помещениях общего пользования</t>
  </si>
  <si>
    <t>по мере необходимости в течение          (указать период устранения неисправности)</t>
  </si>
  <si>
    <t>14.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</si>
  <si>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IV. Проведение технических осмотров и мелкий ремонт</t>
  </si>
  <si>
    <t>15.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</si>
  <si>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16.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</si>
  <si>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</si>
  <si>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17. Дератизация, дезинсекция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</si>
  <si>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</si>
  <si>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</si>
  <si>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</si>
  <si>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1. Подметание  и влажная уборка полов во всех помещениях общего пользования</t>
  </si>
  <si>
    <t>3 раз(а) в неделю</t>
  </si>
  <si>
    <t>5 раз(а) в неделю</t>
  </si>
  <si>
    <t>12 раз(а) в месяц</t>
  </si>
  <si>
    <t>4 раз(а) в неделю</t>
  </si>
  <si>
    <t>1 раз(а) в год</t>
  </si>
  <si>
    <t>проверка исправности вытяжек 2  раз(а) в год. Проверка наличия тяги в дымовентиляционных каналах  1  раз(а) в год. Проверка заземления оболочки электрокабеля, замеры сопротивления ____ раз(а) в год.</t>
  </si>
  <si>
    <t>Стоимость на 1 кв. м.общей площади жилого помещения  (руб./мес.) (размер платы в месяц на 1 кв. м.) с газоснабжением/без газоснабжения</t>
  </si>
  <si>
    <t>ежемесячно</t>
  </si>
  <si>
    <t>постоянно</t>
  </si>
  <si>
    <t>V. Передача показаний приборов учета эл. и тепловой энергии</t>
  </si>
  <si>
    <t>Лот № 1</t>
  </si>
  <si>
    <t>Приложение №2</t>
  </si>
  <si>
    <t>к извещению и документации</t>
  </si>
  <si>
    <t>о проведении открытого конкурса</t>
  </si>
  <si>
    <t>4 раз(а) в год</t>
  </si>
  <si>
    <t>VI. ВДГО</t>
  </si>
  <si>
    <t>7. Очистка кровли от снега, сбивание сосулек)</t>
  </si>
  <si>
    <t>по необходимости</t>
  </si>
  <si>
    <t xml:space="preserve">Территориальный  округ </t>
  </si>
  <si>
    <t xml:space="preserve">2-5 этажные  жилые дома </t>
  </si>
  <si>
    <t>Вычегодская, д.9, кор.3</t>
  </si>
  <si>
    <t>Вычегодская, д.13, кор.2</t>
  </si>
  <si>
    <t>Вычегодская, д.13, кор.3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</si>
</sst>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  <numFmt numFmtId="168" formatCode="#,##0.000"/>
    <numFmt numFmtId="169" formatCode="#,##0.0000"/>
    <numFmt numFmtId="170" formatCode="#,##0.0000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16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2" fontId="4" fillId="0" borderId="1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68"/>
  <sheetViews>
    <sheetView tabSelected="1" zoomScale="80" zoomScaleNormal="80" zoomScalePageLayoutView="0" workbookViewId="0" topLeftCell="A1">
      <pane xSplit="6" ySplit="11" topLeftCell="G27" activePane="bottomRight" state="frozen"/>
      <selection pane="topLeft" activeCell="A1" sqref="A1"/>
      <selection pane="topRight" activeCell="G1" sqref="G1"/>
      <selection pane="bottomLeft" activeCell="A29" sqref="A29"/>
      <selection pane="bottomRight" activeCell="J62" sqref="J62"/>
    </sheetView>
  </sheetViews>
  <sheetFormatPr defaultColWidth="9.00390625" defaultRowHeight="12.75"/>
  <cols>
    <col min="1" max="5" width="9.125" style="1" customWidth="1"/>
    <col min="6" max="6" width="20.75390625" style="1" customWidth="1"/>
    <col min="7" max="7" width="16.875" style="1" customWidth="1"/>
    <col min="8" max="8" width="16.25390625" style="1" customWidth="1"/>
    <col min="9" max="9" width="19.625" style="1" customWidth="1"/>
    <col min="10" max="10" width="18.875" style="1" customWidth="1"/>
    <col min="11" max="11" width="20.875" style="1" customWidth="1"/>
    <col min="12" max="13" width="14.25390625" style="1" customWidth="1"/>
    <col min="14" max="14" width="10.875" style="1" bestFit="1" customWidth="1"/>
    <col min="15" max="158" width="9.125" style="1" customWidth="1"/>
  </cols>
  <sheetData>
    <row r="1" spans="8:15" ht="25.5" customHeight="1">
      <c r="H1" s="32" t="s">
        <v>47</v>
      </c>
      <c r="L1" s="43"/>
      <c r="M1" s="43"/>
      <c r="N1" s="43"/>
      <c r="O1" s="43"/>
    </row>
    <row r="2" spans="8:15" ht="22.5" customHeight="1">
      <c r="H2" s="31" t="s">
        <v>48</v>
      </c>
      <c r="L2" s="44"/>
      <c r="M2" s="44"/>
      <c r="N2" s="44"/>
      <c r="O2" s="44"/>
    </row>
    <row r="3" spans="8:15" ht="21.75" customHeight="1">
      <c r="H3" s="31" t="s">
        <v>49</v>
      </c>
      <c r="L3" s="44"/>
      <c r="M3" s="44"/>
      <c r="N3" s="44"/>
      <c r="O3" s="44"/>
    </row>
    <row r="4" spans="1:7" ht="16.5" customHeight="1">
      <c r="A4" s="41" t="s">
        <v>0</v>
      </c>
      <c r="B4" s="41"/>
      <c r="C4" s="41"/>
      <c r="D4" s="41"/>
      <c r="E4" s="41"/>
      <c r="F4" s="41"/>
      <c r="G4" s="41"/>
    </row>
    <row r="5" spans="1:7" ht="16.5" customHeight="1">
      <c r="A5" s="41" t="s">
        <v>1</v>
      </c>
      <c r="B5" s="41"/>
      <c r="C5" s="41"/>
      <c r="D5" s="41"/>
      <c r="E5" s="41"/>
      <c r="F5" s="41"/>
      <c r="G5" s="41"/>
    </row>
    <row r="6" spans="1:7" ht="16.5" customHeight="1">
      <c r="A6" s="41" t="s">
        <v>2</v>
      </c>
      <c r="B6" s="41"/>
      <c r="C6" s="41"/>
      <c r="D6" s="41"/>
      <c r="E6" s="41"/>
      <c r="F6" s="41"/>
      <c r="G6" s="41"/>
    </row>
    <row r="7" spans="1:7" ht="16.5" customHeight="1">
      <c r="A7" s="41" t="s">
        <v>34</v>
      </c>
      <c r="B7" s="41"/>
      <c r="C7" s="41"/>
      <c r="D7" s="41"/>
      <c r="E7" s="41"/>
      <c r="F7" s="41"/>
      <c r="G7" s="41"/>
    </row>
    <row r="8" spans="1:2" ht="12.75">
      <c r="A8" s="2" t="s">
        <v>46</v>
      </c>
      <c r="B8" s="2" t="s">
        <v>54</v>
      </c>
    </row>
    <row r="9" spans="1:11" ht="20.25" customHeight="1">
      <c r="A9" s="42" t="s">
        <v>3</v>
      </c>
      <c r="B9" s="42"/>
      <c r="C9" s="42"/>
      <c r="D9" s="42"/>
      <c r="E9" s="42"/>
      <c r="F9" s="42"/>
      <c r="G9" s="38" t="s">
        <v>4</v>
      </c>
      <c r="H9" s="39"/>
      <c r="I9" s="39"/>
      <c r="J9" s="39"/>
      <c r="K9" s="40"/>
    </row>
    <row r="10" spans="1:11" ht="16.5" customHeight="1">
      <c r="A10" s="42"/>
      <c r="B10" s="42"/>
      <c r="C10" s="42"/>
      <c r="D10" s="42"/>
      <c r="E10" s="42"/>
      <c r="F10" s="42"/>
      <c r="G10" s="35" t="s">
        <v>55</v>
      </c>
      <c r="H10" s="36"/>
      <c r="I10" s="36"/>
      <c r="J10" s="36"/>
      <c r="K10" s="37"/>
    </row>
    <row r="11" spans="1:11" ht="12.75">
      <c r="A11" s="42"/>
      <c r="B11" s="42"/>
      <c r="C11" s="42"/>
      <c r="D11" s="42"/>
      <c r="E11" s="42"/>
      <c r="F11" s="42"/>
      <c r="G11" s="6" t="s">
        <v>5</v>
      </c>
      <c r="H11" s="7" t="s">
        <v>6</v>
      </c>
      <c r="I11" s="8" t="s">
        <v>56</v>
      </c>
      <c r="J11" s="8" t="s">
        <v>57</v>
      </c>
      <c r="K11" s="8" t="s">
        <v>58</v>
      </c>
    </row>
    <row r="12" spans="1:11" ht="12.75">
      <c r="A12" s="45" t="s">
        <v>7</v>
      </c>
      <c r="B12" s="45"/>
      <c r="C12" s="45"/>
      <c r="D12" s="45"/>
      <c r="E12" s="45"/>
      <c r="F12" s="45"/>
      <c r="G12" s="9"/>
      <c r="H12" s="10">
        <f>ROUND(H13+H14+H15+H16,2)</f>
        <v>3.84</v>
      </c>
      <c r="I12" s="21">
        <f>SUM(I13:I16)</f>
        <v>125890.56000000001</v>
      </c>
      <c r="J12" s="21">
        <f>SUM(J13:J16)</f>
        <v>62392.32000000001</v>
      </c>
      <c r="K12" s="21">
        <f>SUM(K13:K16)</f>
        <v>62231.04</v>
      </c>
    </row>
    <row r="13" spans="1:11" ht="29.25" customHeight="1">
      <c r="A13" s="46" t="s">
        <v>35</v>
      </c>
      <c r="B13" s="47"/>
      <c r="C13" s="47"/>
      <c r="D13" s="47"/>
      <c r="E13" s="47"/>
      <c r="F13" s="47"/>
      <c r="G13" s="12" t="s">
        <v>37</v>
      </c>
      <c r="H13" s="13">
        <f>3.39+0.45</f>
        <v>3.8400000000000003</v>
      </c>
      <c r="I13" s="26">
        <f>H13*I37*12</f>
        <v>125890.56000000001</v>
      </c>
      <c r="J13" s="26">
        <f>H13*J37*12</f>
        <v>62392.32000000001</v>
      </c>
      <c r="K13" s="26">
        <f>H13*K37*12</f>
        <v>62231.04</v>
      </c>
    </row>
    <row r="14" spans="1:11" ht="12.75">
      <c r="A14" s="48" t="s">
        <v>9</v>
      </c>
      <c r="B14" s="48"/>
      <c r="C14" s="48"/>
      <c r="D14" s="48"/>
      <c r="E14" s="48"/>
      <c r="F14" s="48"/>
      <c r="G14" s="12" t="s">
        <v>8</v>
      </c>
      <c r="H14" s="13">
        <v>0</v>
      </c>
      <c r="I14" s="26">
        <f>H14*I37*12</f>
        <v>0</v>
      </c>
      <c r="J14" s="26">
        <f>I14*J37*12</f>
        <v>0</v>
      </c>
      <c r="K14" s="26">
        <f>J14*K37*12</f>
        <v>0</v>
      </c>
    </row>
    <row r="15" spans="1:11" ht="12.75">
      <c r="A15" s="48" t="s">
        <v>10</v>
      </c>
      <c r="B15" s="48"/>
      <c r="C15" s="48"/>
      <c r="D15" s="48"/>
      <c r="E15" s="48"/>
      <c r="F15" s="48"/>
      <c r="G15" s="12" t="s">
        <v>36</v>
      </c>
      <c r="H15" s="13">
        <v>0</v>
      </c>
      <c r="I15" s="23">
        <f>H15*I37*12</f>
        <v>0</v>
      </c>
      <c r="J15" s="23">
        <f>I15*J37*12</f>
        <v>0</v>
      </c>
      <c r="K15" s="23">
        <f>J15*K37*12</f>
        <v>0</v>
      </c>
    </row>
    <row r="16" spans="1:11" ht="12.75">
      <c r="A16" s="48" t="s">
        <v>11</v>
      </c>
      <c r="B16" s="48"/>
      <c r="C16" s="48"/>
      <c r="D16" s="48"/>
      <c r="E16" s="48"/>
      <c r="F16" s="48"/>
      <c r="G16" s="12" t="s">
        <v>38</v>
      </c>
      <c r="H16" s="13">
        <v>0</v>
      </c>
      <c r="I16" s="23">
        <f>H16*I37*12</f>
        <v>0</v>
      </c>
      <c r="J16" s="23">
        <f>I16*J37*12</f>
        <v>0</v>
      </c>
      <c r="K16" s="23">
        <f>J16*K37*12</f>
        <v>0</v>
      </c>
    </row>
    <row r="17" spans="1:11" ht="36.75" customHeight="1">
      <c r="A17" s="50" t="s">
        <v>12</v>
      </c>
      <c r="B17" s="50"/>
      <c r="C17" s="50"/>
      <c r="D17" s="50"/>
      <c r="E17" s="50"/>
      <c r="F17" s="50"/>
      <c r="G17" s="14"/>
      <c r="H17" s="10">
        <f>H18+H19+H20+H22+H23+H24+H21</f>
        <v>5.49</v>
      </c>
      <c r="I17" s="27">
        <f>I18+I19+I20+I22+I23+I24+I21</f>
        <v>179984.16</v>
      </c>
      <c r="J17" s="27">
        <f>J18+J19+J20+J22+J23+J24+J21</f>
        <v>89201.52</v>
      </c>
      <c r="K17" s="27">
        <f>K18+K19+K20+K22+K23+K24+K21</f>
        <v>88970.94</v>
      </c>
    </row>
    <row r="18" spans="1:11" ht="12.75">
      <c r="A18" s="48" t="s">
        <v>13</v>
      </c>
      <c r="B18" s="48"/>
      <c r="C18" s="48"/>
      <c r="D18" s="48"/>
      <c r="E18" s="48"/>
      <c r="F18" s="48"/>
      <c r="G18" s="12" t="s">
        <v>39</v>
      </c>
      <c r="H18" s="15">
        <f>0.17</f>
        <v>0.17</v>
      </c>
      <c r="I18" s="26">
        <f>H18*I37*12</f>
        <v>5573.280000000001</v>
      </c>
      <c r="J18" s="26">
        <f>H18*J37*12</f>
        <v>2762.16</v>
      </c>
      <c r="K18" s="26">
        <f>H18*K37*12</f>
        <v>2755.02</v>
      </c>
    </row>
    <row r="19" spans="1:11" ht="12.75">
      <c r="A19" s="48" t="s">
        <v>14</v>
      </c>
      <c r="B19" s="48"/>
      <c r="C19" s="48"/>
      <c r="D19" s="48"/>
      <c r="E19" s="48"/>
      <c r="F19" s="48"/>
      <c r="G19" s="12" t="s">
        <v>36</v>
      </c>
      <c r="H19" s="15">
        <f>1.99</f>
        <v>1.99</v>
      </c>
      <c r="I19" s="26">
        <f>H19*I37*12</f>
        <v>65240.16</v>
      </c>
      <c r="J19" s="26">
        <f>H19*J37*12</f>
        <v>32333.52</v>
      </c>
      <c r="K19" s="26">
        <f>H19*K37*12</f>
        <v>32249.94</v>
      </c>
    </row>
    <row r="20" spans="1:11" ht="12.75">
      <c r="A20" s="48" t="s">
        <v>15</v>
      </c>
      <c r="B20" s="48"/>
      <c r="C20" s="48"/>
      <c r="D20" s="48"/>
      <c r="E20" s="48"/>
      <c r="F20" s="48"/>
      <c r="G20" s="12" t="s">
        <v>37</v>
      </c>
      <c r="H20" s="15">
        <v>0.21</v>
      </c>
      <c r="I20" s="26">
        <f>H20*I37*12</f>
        <v>6884.64</v>
      </c>
      <c r="J20" s="26">
        <f>H20*J37*12</f>
        <v>3412.08</v>
      </c>
      <c r="K20" s="26">
        <f>H20*K37*12</f>
        <v>3403.2599999999993</v>
      </c>
    </row>
    <row r="21" spans="1:11" ht="12.75">
      <c r="A21" s="48" t="s">
        <v>52</v>
      </c>
      <c r="B21" s="48"/>
      <c r="C21" s="48"/>
      <c r="D21" s="48"/>
      <c r="E21" s="48"/>
      <c r="F21" s="48"/>
      <c r="G21" s="12" t="s">
        <v>53</v>
      </c>
      <c r="H21" s="15">
        <v>0.17</v>
      </c>
      <c r="I21" s="26">
        <f>H21*I37*12</f>
        <v>5573.280000000001</v>
      </c>
      <c r="J21" s="26">
        <f>H21*J37*12</f>
        <v>2762.16</v>
      </c>
      <c r="K21" s="26">
        <f>H21*K37*12</f>
        <v>2755.02</v>
      </c>
    </row>
    <row r="22" spans="1:11" ht="12.75">
      <c r="A22" s="48" t="s">
        <v>16</v>
      </c>
      <c r="B22" s="48"/>
      <c r="C22" s="48"/>
      <c r="D22" s="48"/>
      <c r="E22" s="48"/>
      <c r="F22" s="48"/>
      <c r="G22" s="12" t="s">
        <v>36</v>
      </c>
      <c r="H22" s="15">
        <f>0.15</f>
        <v>0.15</v>
      </c>
      <c r="I22" s="26">
        <f>H22*I37*12</f>
        <v>4917.6</v>
      </c>
      <c r="J22" s="26">
        <f>H22*J37*12</f>
        <v>2437.2</v>
      </c>
      <c r="K22" s="26">
        <f>H22*K37*12</f>
        <v>2430.8999999999996</v>
      </c>
    </row>
    <row r="23" spans="1:11" ht="44.25" customHeight="1">
      <c r="A23" s="48" t="s">
        <v>17</v>
      </c>
      <c r="B23" s="48"/>
      <c r="C23" s="48"/>
      <c r="D23" s="48"/>
      <c r="E23" s="48"/>
      <c r="F23" s="48"/>
      <c r="G23" s="16" t="s">
        <v>18</v>
      </c>
      <c r="H23" s="15">
        <f>0.28+0.37</f>
        <v>0.65</v>
      </c>
      <c r="I23" s="26">
        <f>H23*I37*12</f>
        <v>21309.6</v>
      </c>
      <c r="J23" s="26">
        <f>H23*J37*12</f>
        <v>10561.2</v>
      </c>
      <c r="K23" s="26">
        <f>H23*K37*12</f>
        <v>10533.900000000001</v>
      </c>
    </row>
    <row r="24" spans="1:158" s="30" customFormat="1" ht="12.75">
      <c r="A24" s="48" t="s">
        <v>19</v>
      </c>
      <c r="B24" s="48"/>
      <c r="C24" s="48"/>
      <c r="D24" s="48"/>
      <c r="E24" s="48"/>
      <c r="F24" s="48"/>
      <c r="G24" s="12" t="s">
        <v>36</v>
      </c>
      <c r="H24" s="15">
        <v>2.15</v>
      </c>
      <c r="I24" s="26">
        <f>H24*I37*12</f>
        <v>70485.6</v>
      </c>
      <c r="J24" s="26">
        <f>H24*J37*12</f>
        <v>34933.2</v>
      </c>
      <c r="K24" s="26">
        <f>H24*K37*12</f>
        <v>34842.899999999994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</row>
    <row r="25" spans="1:11" ht="26.25" customHeight="1">
      <c r="A25" s="50" t="s">
        <v>20</v>
      </c>
      <c r="B25" s="50"/>
      <c r="C25" s="50"/>
      <c r="D25" s="50"/>
      <c r="E25" s="50"/>
      <c r="F25" s="50"/>
      <c r="G25" s="14"/>
      <c r="H25" s="10">
        <f>H27+H28+H29+H26</f>
        <v>3.7399999999999998</v>
      </c>
      <c r="I25" s="21">
        <f>I27+I28+I29+I26</f>
        <v>122612.15999999999</v>
      </c>
      <c r="J25" s="21">
        <f>J27+J28+J29+J26</f>
        <v>60767.51999999999</v>
      </c>
      <c r="K25" s="21">
        <f>K27+K28+K29+K26</f>
        <v>60610.44</v>
      </c>
    </row>
    <row r="26" spans="1:11" ht="12.75">
      <c r="A26" s="48" t="s">
        <v>21</v>
      </c>
      <c r="B26" s="48"/>
      <c r="C26" s="48"/>
      <c r="D26" s="48"/>
      <c r="E26" s="48"/>
      <c r="F26" s="48"/>
      <c r="G26" s="12" t="s">
        <v>22</v>
      </c>
      <c r="H26" s="33">
        <v>0.05</v>
      </c>
      <c r="I26" s="22">
        <f>H26*I37*12</f>
        <v>1639.1999999999998</v>
      </c>
      <c r="J26" s="22">
        <f>H26*J37*12</f>
        <v>812.4000000000001</v>
      </c>
      <c r="K26" s="22">
        <f>H26*K37*12</f>
        <v>810.3000000000001</v>
      </c>
    </row>
    <row r="27" spans="1:11" ht="45.75" customHeight="1">
      <c r="A27" s="46" t="s">
        <v>23</v>
      </c>
      <c r="B27" s="46"/>
      <c r="C27" s="46"/>
      <c r="D27" s="46"/>
      <c r="E27" s="46"/>
      <c r="F27" s="46"/>
      <c r="G27" s="12" t="s">
        <v>40</v>
      </c>
      <c r="H27" s="15">
        <f>0.03</f>
        <v>0.03</v>
      </c>
      <c r="I27" s="22">
        <f>H27*I37*12</f>
        <v>983.52</v>
      </c>
      <c r="J27" s="22">
        <f>H27*J37*12</f>
        <v>487.43999999999994</v>
      </c>
      <c r="K27" s="22">
        <f>H27*K37*12</f>
        <v>486.18</v>
      </c>
    </row>
    <row r="28" spans="1:11" ht="53.25" customHeight="1">
      <c r="A28" s="46" t="s">
        <v>24</v>
      </c>
      <c r="B28" s="46"/>
      <c r="C28" s="46"/>
      <c r="D28" s="46"/>
      <c r="E28" s="46"/>
      <c r="F28" s="46"/>
      <c r="G28" s="16" t="s">
        <v>25</v>
      </c>
      <c r="H28" s="15">
        <v>0.03</v>
      </c>
      <c r="I28" s="22">
        <f>H28*I37*12</f>
        <v>983.52</v>
      </c>
      <c r="J28" s="22">
        <f>H28*J37*12</f>
        <v>487.43999999999994</v>
      </c>
      <c r="K28" s="22">
        <f>H28*K37*12</f>
        <v>486.18</v>
      </c>
    </row>
    <row r="29" spans="1:11" ht="78" customHeight="1">
      <c r="A29" s="46" t="s">
        <v>26</v>
      </c>
      <c r="B29" s="46"/>
      <c r="C29" s="46"/>
      <c r="D29" s="46"/>
      <c r="E29" s="46"/>
      <c r="F29" s="46"/>
      <c r="G29" s="12" t="s">
        <v>40</v>
      </c>
      <c r="H29" s="15">
        <f>0.42+0.01+0.95+2.25</f>
        <v>3.63</v>
      </c>
      <c r="I29" s="22">
        <f>H29*I37*12</f>
        <v>119005.92</v>
      </c>
      <c r="J29" s="22">
        <f>H29*J37*12</f>
        <v>58980.23999999999</v>
      </c>
      <c r="K29" s="22">
        <f>H29*K37*12</f>
        <v>58827.78</v>
      </c>
    </row>
    <row r="30" spans="1:11" ht="12.75">
      <c r="A30" s="45" t="s">
        <v>27</v>
      </c>
      <c r="B30" s="45"/>
      <c r="C30" s="45"/>
      <c r="D30" s="45"/>
      <c r="E30" s="45"/>
      <c r="F30" s="45"/>
      <c r="G30" s="14"/>
      <c r="H30" s="10">
        <f>SUM(H31:H33)</f>
        <v>3.0100000000000002</v>
      </c>
      <c r="I30" s="21">
        <f>I31+I32+I33</f>
        <v>98679.84000000001</v>
      </c>
      <c r="J30" s="21">
        <f>J31+J32+J33</f>
        <v>48906.479999999996</v>
      </c>
      <c r="K30" s="21">
        <f>K31+K32+K33</f>
        <v>48780.060000000005</v>
      </c>
    </row>
    <row r="31" spans="1:11" ht="100.5" customHeight="1">
      <c r="A31" s="46" t="s">
        <v>28</v>
      </c>
      <c r="B31" s="46"/>
      <c r="C31" s="46"/>
      <c r="D31" s="46"/>
      <c r="E31" s="46"/>
      <c r="F31" s="46"/>
      <c r="G31" s="16" t="s">
        <v>41</v>
      </c>
      <c r="H31" s="15">
        <f>0.09+0.11+0.02+0.11+0.01+0.01+0.1</f>
        <v>0.45000000000000007</v>
      </c>
      <c r="I31" s="22">
        <f>H31*I37*12</f>
        <v>14752.800000000001</v>
      </c>
      <c r="J31" s="22">
        <f>H31*J37*12</f>
        <v>7311.6</v>
      </c>
      <c r="K31" s="22">
        <f>H31*K37*12</f>
        <v>7292.700000000002</v>
      </c>
    </row>
    <row r="32" spans="1:11" ht="57" customHeight="1">
      <c r="A32" s="48" t="s">
        <v>29</v>
      </c>
      <c r="B32" s="48"/>
      <c r="C32" s="48"/>
      <c r="D32" s="48"/>
      <c r="E32" s="48"/>
      <c r="F32" s="48"/>
      <c r="G32" s="16" t="s">
        <v>30</v>
      </c>
      <c r="H32" s="15">
        <v>2.27</v>
      </c>
      <c r="I32" s="22">
        <f>H32*I37*12</f>
        <v>74419.68000000001</v>
      </c>
      <c r="J32" s="22">
        <f>H32*J37*12</f>
        <v>36882.96</v>
      </c>
      <c r="K32" s="22">
        <f>H32*K37*12</f>
        <v>36787.62</v>
      </c>
    </row>
    <row r="33" spans="1:11" ht="12.75">
      <c r="A33" s="48" t="s">
        <v>31</v>
      </c>
      <c r="B33" s="48"/>
      <c r="C33" s="48"/>
      <c r="D33" s="48"/>
      <c r="E33" s="48"/>
      <c r="F33" s="48"/>
      <c r="G33" s="12" t="s">
        <v>50</v>
      </c>
      <c r="H33" s="15">
        <v>0.29</v>
      </c>
      <c r="I33" s="22">
        <f>H33*I37*12</f>
        <v>9507.36</v>
      </c>
      <c r="J33" s="22">
        <f>H33*J37*12</f>
        <v>4711.92</v>
      </c>
      <c r="K33" s="22">
        <f>H33*K37*12</f>
        <v>4699.74</v>
      </c>
    </row>
    <row r="34" spans="1:11" ht="12.75">
      <c r="A34" s="49" t="s">
        <v>45</v>
      </c>
      <c r="B34" s="49"/>
      <c r="C34" s="49"/>
      <c r="D34" s="49"/>
      <c r="E34" s="49"/>
      <c r="F34" s="49"/>
      <c r="G34" s="29" t="s">
        <v>43</v>
      </c>
      <c r="H34" s="17">
        <v>0.34</v>
      </c>
      <c r="I34" s="21">
        <f>H34*I37*12</f>
        <v>11146.560000000001</v>
      </c>
      <c r="J34" s="21">
        <f>H34*J37*12</f>
        <v>5524.32</v>
      </c>
      <c r="K34" s="21">
        <f>H34*K37*12</f>
        <v>5510.04</v>
      </c>
    </row>
    <row r="35" spans="1:158" s="30" customFormat="1" ht="12.75">
      <c r="A35" s="49" t="s">
        <v>51</v>
      </c>
      <c r="B35" s="49"/>
      <c r="C35" s="49"/>
      <c r="D35" s="49"/>
      <c r="E35" s="49"/>
      <c r="F35" s="49"/>
      <c r="G35" s="29" t="s">
        <v>44</v>
      </c>
      <c r="H35" s="17">
        <v>0.62</v>
      </c>
      <c r="I35" s="21">
        <f>H35*I37*12</f>
        <v>20326.079999999998</v>
      </c>
      <c r="J35" s="21">
        <f>H35*J37*12</f>
        <v>10073.76</v>
      </c>
      <c r="K35" s="21">
        <f>H35*K37*12</f>
        <v>10047.72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</row>
    <row r="36" spans="1:54" ht="14.25" customHeight="1">
      <c r="A36" s="51" t="s">
        <v>32</v>
      </c>
      <c r="B36" s="51"/>
      <c r="C36" s="51"/>
      <c r="D36" s="51"/>
      <c r="E36" s="51"/>
      <c r="F36" s="51"/>
      <c r="G36" s="18"/>
      <c r="H36" s="19"/>
      <c r="I36" s="21">
        <f>I12+I17+I25+I30+I34+I35</f>
        <v>558639.36</v>
      </c>
      <c r="J36" s="21">
        <f>J12+J17+J25+J30+J34+J35</f>
        <v>276865.92000000004</v>
      </c>
      <c r="K36" s="21">
        <f>K12+K17+K25+K30+K34+K35</f>
        <v>276150.24</v>
      </c>
      <c r="L36" s="5"/>
      <c r="M36" s="34">
        <f>SUM(I36:L36)</f>
        <v>1111655.52</v>
      </c>
      <c r="N36" s="34">
        <v>4631.9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ht="12.75">
      <c r="A37" s="51" t="s">
        <v>33</v>
      </c>
      <c r="B37" s="51"/>
      <c r="C37" s="51"/>
      <c r="D37" s="51"/>
      <c r="E37" s="51"/>
      <c r="F37" s="51"/>
      <c r="G37" s="11"/>
      <c r="H37" s="20"/>
      <c r="I37" s="25">
        <v>2732</v>
      </c>
      <c r="J37" s="25">
        <v>1354</v>
      </c>
      <c r="K37" s="25">
        <v>1350.5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ht="25.5" customHeight="1">
      <c r="A38" s="52" t="s">
        <v>42</v>
      </c>
      <c r="B38" s="52"/>
      <c r="C38" s="52"/>
      <c r="D38" s="52"/>
      <c r="E38" s="52"/>
      <c r="F38" s="52"/>
      <c r="G38" s="11"/>
      <c r="H38" s="10">
        <f>H12+H17+H25+H30+H34+H35</f>
        <v>17.040000000000003</v>
      </c>
      <c r="I38" s="10"/>
      <c r="J38" s="10"/>
      <c r="K38" s="10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9:54" ht="12" customHeight="1">
      <c r="I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9:54" ht="17.25" customHeight="1" hidden="1">
      <c r="I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5" ht="12.75">
      <c r="J45" s="24"/>
    </row>
    <row r="64" spans="10:11" ht="12.75">
      <c r="J64" s="28"/>
      <c r="K64" s="4">
        <f>J64*0.05/12</f>
        <v>0</v>
      </c>
    </row>
    <row r="65" spans="10:11" ht="12.75">
      <c r="J65" s="3"/>
      <c r="K65" s="3"/>
    </row>
    <row r="66" spans="10:11" ht="12.75">
      <c r="J66" s="3"/>
      <c r="K66" s="3"/>
    </row>
    <row r="67" spans="10:11" ht="12.75">
      <c r="J67" s="3"/>
      <c r="K67" s="3"/>
    </row>
    <row r="68" spans="10:11" ht="12.75">
      <c r="J68" s="3"/>
      <c r="K68" s="3"/>
    </row>
  </sheetData>
  <sheetProtection/>
  <mergeCells count="37">
    <mergeCell ref="A36:F36"/>
    <mergeCell ref="A37:F37"/>
    <mergeCell ref="A38:F38"/>
    <mergeCell ref="A26:F26"/>
    <mergeCell ref="A27:F27"/>
    <mergeCell ref="A28:F28"/>
    <mergeCell ref="A29:F29"/>
    <mergeCell ref="A30:F30"/>
    <mergeCell ref="A35:F35"/>
    <mergeCell ref="A33:F33"/>
    <mergeCell ref="A20:F20"/>
    <mergeCell ref="A22:F22"/>
    <mergeCell ref="A23:F23"/>
    <mergeCell ref="A24:F24"/>
    <mergeCell ref="A25:F25"/>
    <mergeCell ref="A32:F32"/>
    <mergeCell ref="A21:F21"/>
    <mergeCell ref="A12:F12"/>
    <mergeCell ref="A13:F13"/>
    <mergeCell ref="A14:F14"/>
    <mergeCell ref="A15:F15"/>
    <mergeCell ref="A34:F34"/>
    <mergeCell ref="A16:F16"/>
    <mergeCell ref="A17:F17"/>
    <mergeCell ref="A18:F18"/>
    <mergeCell ref="A31:F31"/>
    <mergeCell ref="A19:F19"/>
    <mergeCell ref="G10:K10"/>
    <mergeCell ref="G9:K9"/>
    <mergeCell ref="A7:G7"/>
    <mergeCell ref="A9:F11"/>
    <mergeCell ref="L1:O1"/>
    <mergeCell ref="L2:O2"/>
    <mergeCell ref="L3:O3"/>
    <mergeCell ref="A4:G4"/>
    <mergeCell ref="A5:G5"/>
    <mergeCell ref="A6:G6"/>
  </mergeCells>
  <printOptions/>
  <pageMargins left="0.6299212598425197" right="0.11811023622047245" top="0.4330708661417323" bottom="0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2014-07-03T11:09:43Z</cp:lastPrinted>
  <dcterms:created xsi:type="dcterms:W3CDTF">2014-05-14T12:27:39Z</dcterms:created>
  <dcterms:modified xsi:type="dcterms:W3CDTF">2014-07-03T11:09:48Z</dcterms:modified>
  <cp:category/>
  <cp:version/>
  <cp:contentType/>
  <cp:contentStatus/>
</cp:coreProperties>
</file>